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90" windowWidth="9645" windowHeight="8010" tabRatio="917"/>
  </bookViews>
  <sheets>
    <sheet name="ESQUEMAS DE MAYOR" sheetId="10" r:id="rId1"/>
    <sheet name="BALANZA" sheetId="4" r:id="rId2"/>
  </sheets>
  <calcPr calcId="125725"/>
</workbook>
</file>

<file path=xl/calcChain.xml><?xml version="1.0" encoding="utf-8"?>
<calcChain xmlns="http://schemas.openxmlformats.org/spreadsheetml/2006/main">
  <c r="V24" i="10"/>
  <c r="E7" i="4"/>
  <c r="D7"/>
  <c r="E17"/>
  <c r="E16"/>
  <c r="G16" s="1"/>
  <c r="M49" i="10"/>
  <c r="M48"/>
  <c r="E19" i="4" s="1"/>
  <c r="E18"/>
  <c r="E15"/>
  <c r="E14"/>
  <c r="E13"/>
  <c r="D12"/>
  <c r="D11"/>
  <c r="D9"/>
  <c r="D8"/>
  <c r="B49" i="10"/>
  <c r="M43" s="1"/>
  <c r="C49"/>
  <c r="B48"/>
  <c r="C48"/>
  <c r="B47"/>
  <c r="M37"/>
  <c r="G38"/>
  <c r="C44" s="1"/>
  <c r="R37"/>
  <c r="B46" s="1"/>
  <c r="B45"/>
  <c r="H48"/>
  <c r="G48"/>
  <c r="G43"/>
  <c r="Q27" s="1"/>
  <c r="R27" s="1"/>
  <c r="B44" s="1"/>
  <c r="M27"/>
  <c r="B43" s="1"/>
  <c r="B27"/>
  <c r="C43" s="1"/>
  <c r="B39"/>
  <c r="B38"/>
  <c r="H38"/>
  <c r="L37"/>
  <c r="Q37"/>
  <c r="W38"/>
  <c r="W37"/>
  <c r="L27"/>
  <c r="H28"/>
  <c r="H27"/>
  <c r="C27"/>
  <c r="C18"/>
  <c r="C17"/>
  <c r="H19"/>
  <c r="H18"/>
  <c r="M18"/>
  <c r="M17"/>
  <c r="Q18"/>
  <c r="Q17"/>
  <c r="V18"/>
  <c r="V17"/>
  <c r="W7"/>
  <c r="W6"/>
  <c r="Q7"/>
  <c r="Q6"/>
  <c r="R6"/>
  <c r="L7"/>
  <c r="L6"/>
  <c r="G9"/>
  <c r="G8"/>
  <c r="H8"/>
  <c r="B7"/>
  <c r="B6"/>
  <c r="C6"/>
  <c r="V14"/>
  <c r="Q3"/>
  <c r="R3"/>
  <c r="L24"/>
  <c r="W33"/>
  <c r="C24"/>
  <c r="V25"/>
  <c r="Q33"/>
  <c r="H3"/>
  <c r="L33"/>
  <c r="V23"/>
  <c r="Q23"/>
  <c r="C14"/>
  <c r="V13"/>
  <c r="R2"/>
  <c r="L23"/>
  <c r="G3"/>
  <c r="H23"/>
  <c r="M13"/>
  <c r="V27" l="1"/>
  <c r="V28" l="1"/>
  <c r="D10" i="4"/>
  <c r="D6" l="1"/>
  <c r="F10"/>
  <c r="E6"/>
  <c r="G17"/>
  <c r="G13"/>
  <c r="F11"/>
  <c r="E5"/>
  <c r="E20" s="1"/>
  <c r="D5"/>
  <c r="F12"/>
  <c r="D20" l="1"/>
  <c r="D23" s="1"/>
  <c r="G15"/>
  <c r="F9"/>
  <c r="G14"/>
  <c r="F8"/>
  <c r="F6"/>
  <c r="F7"/>
  <c r="F5"/>
  <c r="F20" l="1"/>
  <c r="G18"/>
  <c r="G19" l="1"/>
  <c r="G20" s="1"/>
  <c r="F23" s="1"/>
</calcChain>
</file>

<file path=xl/sharedStrings.xml><?xml version="1.0" encoding="utf-8"?>
<sst xmlns="http://schemas.openxmlformats.org/spreadsheetml/2006/main" count="100" uniqueCount="71">
  <si>
    <t>DEBE</t>
  </si>
  <si>
    <t>HABER</t>
  </si>
  <si>
    <t>CAJA</t>
  </si>
  <si>
    <t>BANCOS</t>
  </si>
  <si>
    <t>PROVEEDORES</t>
  </si>
  <si>
    <t>CLIENTES</t>
  </si>
  <si>
    <t>VENTAS</t>
  </si>
  <si>
    <t>COSTO DE VENTAS</t>
  </si>
  <si>
    <t>SI)</t>
  </si>
  <si>
    <t>(SI</t>
  </si>
  <si>
    <t>1)</t>
  </si>
  <si>
    <t>(1</t>
  </si>
  <si>
    <t>(2</t>
  </si>
  <si>
    <t>2)</t>
  </si>
  <si>
    <t>(3</t>
  </si>
  <si>
    <t>3)</t>
  </si>
  <si>
    <t>4)</t>
  </si>
  <si>
    <t>(4</t>
  </si>
  <si>
    <t>CUENTA</t>
  </si>
  <si>
    <t>MOVIMIENTOS</t>
  </si>
  <si>
    <t>SALDOS</t>
  </si>
  <si>
    <t>DEUDOR</t>
  </si>
  <si>
    <t>ACREEDOR</t>
  </si>
  <si>
    <t>EQUIPO DE OFICINA</t>
  </si>
  <si>
    <t>ALMACÉN</t>
  </si>
  <si>
    <t>(AJ1</t>
  </si>
  <si>
    <t>AJ1)</t>
  </si>
  <si>
    <t>(AJ2</t>
  </si>
  <si>
    <t>AJ2)</t>
  </si>
  <si>
    <t>AJ3)</t>
  </si>
  <si>
    <t>(AJ3</t>
  </si>
  <si>
    <t>(AJ4</t>
  </si>
  <si>
    <t>AJ4)</t>
  </si>
  <si>
    <t>AJ5)</t>
  </si>
  <si>
    <t>(AJ5</t>
  </si>
  <si>
    <t>ACREEDORES</t>
  </si>
  <si>
    <t>AJ6)</t>
  </si>
  <si>
    <t>(AJ6</t>
  </si>
  <si>
    <t>(AJ7</t>
  </si>
  <si>
    <t>AJ7)</t>
  </si>
  <si>
    <t>PÉRDIDAS Y GANANCIAS</t>
  </si>
  <si>
    <t>UTILIDAD DEL EJERCICIO</t>
  </si>
  <si>
    <t>CAPITAL SOCIAL</t>
  </si>
  <si>
    <t>OTROS PRODUCTOS</t>
  </si>
  <si>
    <t>IVA POR ACREDITAR</t>
  </si>
  <si>
    <t>IVA POR TRASLADAR</t>
  </si>
  <si>
    <t>IVA ACREDITABLE</t>
  </si>
  <si>
    <t>GASTOS FINANCIEROS</t>
  </si>
  <si>
    <t>(5</t>
  </si>
  <si>
    <t>5)</t>
  </si>
  <si>
    <t>DEUDORES DIVERSOS</t>
  </si>
  <si>
    <t>6)</t>
  </si>
  <si>
    <t>(6</t>
  </si>
  <si>
    <t>7)</t>
  </si>
  <si>
    <t>(7</t>
  </si>
  <si>
    <t>(8</t>
  </si>
  <si>
    <t>OTROS GASTOS</t>
  </si>
  <si>
    <t>8)</t>
  </si>
  <si>
    <t>9)</t>
  </si>
  <si>
    <t>(9</t>
  </si>
  <si>
    <t>(10</t>
  </si>
  <si>
    <t>IVA TRASLADADO</t>
  </si>
  <si>
    <t>10)</t>
  </si>
  <si>
    <t>DOCTOS POR PAGAR</t>
  </si>
  <si>
    <t>1A)</t>
  </si>
  <si>
    <t>(1A</t>
  </si>
  <si>
    <t>GASTOS DE ADMÓN</t>
  </si>
  <si>
    <t>9A)</t>
  </si>
  <si>
    <t>(9A</t>
  </si>
  <si>
    <t>GASTOS DE VENTAS</t>
  </si>
  <si>
    <t>DOCUMENTOS POR PAGAR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</si>
</sst>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 applyFill="1"/>
    <xf numFmtId="3" fontId="0" fillId="0" borderId="5" xfId="0" applyNumberFormat="1" applyFill="1" applyBorder="1"/>
    <xf numFmtId="3" fontId="0" fillId="0" borderId="4" xfId="0" applyNumberFormat="1" applyFill="1" applyBorder="1" applyAlignment="1">
      <alignment horizontal="left"/>
    </xf>
    <xf numFmtId="3" fontId="0" fillId="0" borderId="6" xfId="0" applyNumberFormat="1" applyFill="1" applyBorder="1"/>
    <xf numFmtId="3" fontId="0" fillId="0" borderId="0" xfId="0" applyNumberFormat="1" applyFill="1" applyAlignment="1">
      <alignment horizontal="left"/>
    </xf>
    <xf numFmtId="3" fontId="0" fillId="0" borderId="8" xfId="0" applyNumberFormat="1" applyFill="1" applyBorder="1"/>
    <xf numFmtId="3" fontId="0" fillId="0" borderId="7" xfId="0" applyNumberFormat="1" applyFill="1" applyBorder="1" applyAlignment="1">
      <alignment horizontal="left"/>
    </xf>
    <xf numFmtId="3" fontId="0" fillId="0" borderId="3" xfId="0" applyNumberFormat="1" applyFill="1" applyBorder="1"/>
    <xf numFmtId="3" fontId="0" fillId="0" borderId="9" xfId="0" applyNumberFormat="1" applyFill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/>
    <xf numFmtId="3" fontId="0" fillId="0" borderId="14" xfId="0" applyNumberFormat="1" applyFill="1" applyBorder="1" applyAlignment="1">
      <alignment horizontal="left"/>
    </xf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3" fontId="0" fillId="0" borderId="1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2" xfId="0" applyNumberFormat="1" applyFill="1" applyBorder="1"/>
    <xf numFmtId="3" fontId="1" fillId="0" borderId="6" xfId="0" applyNumberFormat="1" applyFont="1" applyFill="1" applyBorder="1"/>
    <xf numFmtId="3" fontId="4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workbookViewId="0">
      <selection activeCell="C21" sqref="C21"/>
    </sheetView>
  </sheetViews>
  <sheetFormatPr baseColWidth="10" defaultRowHeight="15"/>
  <cols>
    <col min="1" max="1" width="4.7109375" style="10" customWidth="1"/>
    <col min="2" max="2" width="12.42578125" style="1" bestFit="1" customWidth="1"/>
    <col min="3" max="3" width="12.42578125" style="5" bestFit="1" customWidth="1"/>
    <col min="4" max="5" width="4.7109375" style="1" customWidth="1"/>
    <col min="6" max="6" width="4.7109375" style="10" customWidth="1"/>
    <col min="7" max="7" width="11.42578125" style="1"/>
    <col min="8" max="8" width="11.42578125" style="5"/>
    <col min="9" max="10" width="4.7109375" style="1" customWidth="1"/>
    <col min="11" max="11" width="4.7109375" style="10" customWidth="1"/>
    <col min="12" max="12" width="12.42578125" style="1" bestFit="1" customWidth="1"/>
    <col min="13" max="13" width="11.42578125" style="5"/>
    <col min="14" max="15" width="4.7109375" style="1" customWidth="1"/>
    <col min="16" max="16" width="4.7109375" style="10" customWidth="1"/>
    <col min="17" max="17" width="11.42578125" style="1"/>
    <col min="18" max="18" width="11.5703125" style="5" bestFit="1" customWidth="1"/>
    <col min="19" max="20" width="4.7109375" style="1" customWidth="1"/>
    <col min="21" max="21" width="4.7109375" style="10" customWidth="1"/>
    <col min="22" max="22" width="11.42578125" style="1"/>
    <col min="23" max="23" width="11.42578125" style="5"/>
    <col min="24" max="24" width="4.7109375" style="1" customWidth="1"/>
    <col min="25" max="16384" width="11.42578125" style="1"/>
  </cols>
  <sheetData>
    <row r="1" spans="1:24">
      <c r="A1" s="18"/>
      <c r="B1" s="28" t="s">
        <v>2</v>
      </c>
      <c r="C1" s="28"/>
      <c r="D1" s="14"/>
      <c r="E1" s="14"/>
      <c r="F1" s="18"/>
      <c r="G1" s="28" t="s">
        <v>3</v>
      </c>
      <c r="H1" s="28"/>
      <c r="I1" s="14"/>
      <c r="J1" s="14"/>
      <c r="K1" s="18"/>
      <c r="L1" s="28" t="s">
        <v>5</v>
      </c>
      <c r="M1" s="28"/>
      <c r="N1" s="14"/>
      <c r="O1" s="14"/>
      <c r="P1" s="18"/>
      <c r="Q1" s="28" t="s">
        <v>24</v>
      </c>
      <c r="R1" s="28"/>
      <c r="S1" s="14"/>
      <c r="T1" s="14"/>
      <c r="U1" s="18"/>
      <c r="V1" s="28" t="s">
        <v>4</v>
      </c>
      <c r="W1" s="28"/>
      <c r="X1" s="14"/>
    </row>
    <row r="2" spans="1:24">
      <c r="A2" s="10" t="s">
        <v>8</v>
      </c>
      <c r="B2" s="2">
        <v>6050</v>
      </c>
      <c r="C2" s="3">
        <v>4200</v>
      </c>
      <c r="D2" s="1" t="s">
        <v>14</v>
      </c>
      <c r="E2" s="14"/>
      <c r="F2" s="10" t="s">
        <v>8</v>
      </c>
      <c r="G2" s="2">
        <v>12608805</v>
      </c>
      <c r="H2" s="3">
        <v>4300</v>
      </c>
      <c r="I2" s="1" t="s">
        <v>17</v>
      </c>
      <c r="J2" s="14"/>
      <c r="K2" s="10" t="s">
        <v>8</v>
      </c>
      <c r="L2" s="2">
        <v>605060</v>
      </c>
      <c r="M2" s="3"/>
      <c r="O2" s="14"/>
      <c r="P2" s="10" t="s">
        <v>8</v>
      </c>
      <c r="Q2" s="2">
        <v>404040</v>
      </c>
      <c r="R2" s="3">
        <f>+L23</f>
        <v>157344.9</v>
      </c>
      <c r="S2" s="14" t="s">
        <v>65</v>
      </c>
      <c r="T2" s="14"/>
      <c r="V2" s="2"/>
      <c r="W2" s="3">
        <v>102020</v>
      </c>
      <c r="X2" s="1" t="s">
        <v>9</v>
      </c>
    </row>
    <row r="3" spans="1:24">
      <c r="A3" s="18" t="s">
        <v>49</v>
      </c>
      <c r="B3" s="4">
        <v>900</v>
      </c>
      <c r="C3" s="19">
        <v>1620</v>
      </c>
      <c r="D3" s="14" t="s">
        <v>54</v>
      </c>
      <c r="E3" s="14"/>
      <c r="F3" s="10" t="s">
        <v>10</v>
      </c>
      <c r="G3" s="4">
        <f>+C23+H23</f>
        <v>1566696</v>
      </c>
      <c r="H3" s="5">
        <f>+L33</f>
        <v>13977.999999999998</v>
      </c>
      <c r="I3" s="1" t="s">
        <v>52</v>
      </c>
      <c r="J3" s="14"/>
      <c r="K3" s="10" t="s">
        <v>58</v>
      </c>
      <c r="L3" s="4">
        <v>90000</v>
      </c>
      <c r="N3" s="14"/>
      <c r="O3" s="14"/>
      <c r="P3" s="18" t="s">
        <v>62</v>
      </c>
      <c r="Q3" s="4">
        <f>+W3/1.16</f>
        <v>86643.10344827587</v>
      </c>
      <c r="R3" s="5">
        <f>+L24</f>
        <v>9581.8965517241377</v>
      </c>
      <c r="S3" s="14" t="s">
        <v>68</v>
      </c>
      <c r="T3" s="14"/>
      <c r="V3" s="4"/>
      <c r="W3" s="5">
        <v>100506</v>
      </c>
      <c r="X3" s="1" t="s">
        <v>60</v>
      </c>
    </row>
    <row r="4" spans="1:24">
      <c r="A4" s="18"/>
      <c r="B4" s="4"/>
      <c r="C4" s="19"/>
      <c r="D4" s="14"/>
      <c r="E4" s="14"/>
      <c r="G4" s="4"/>
      <c r="H4" s="5">
        <v>350</v>
      </c>
      <c r="I4" s="1" t="s">
        <v>55</v>
      </c>
      <c r="J4" s="14"/>
      <c r="K4" s="18"/>
      <c r="L4" s="4"/>
      <c r="M4" s="14"/>
      <c r="N4" s="14"/>
      <c r="O4" s="14"/>
      <c r="P4" s="18"/>
      <c r="Q4" s="4"/>
      <c r="R4" s="19"/>
      <c r="S4" s="14"/>
      <c r="T4" s="14"/>
      <c r="U4" s="18"/>
      <c r="V4" s="4"/>
      <c r="X4" s="14"/>
    </row>
    <row r="5" spans="1:24">
      <c r="A5" s="18"/>
      <c r="B5" s="6"/>
      <c r="C5" s="7"/>
      <c r="D5" s="14"/>
      <c r="E5" s="14"/>
      <c r="G5" s="4"/>
      <c r="H5" s="11"/>
      <c r="J5" s="14"/>
      <c r="K5" s="18"/>
      <c r="L5" s="6"/>
      <c r="M5" s="7"/>
      <c r="N5" s="14"/>
      <c r="O5" s="14"/>
      <c r="P5" s="18"/>
      <c r="Q5" s="6"/>
      <c r="R5" s="7"/>
      <c r="S5" s="14"/>
      <c r="T5" s="14"/>
      <c r="U5" s="18"/>
      <c r="V5" s="6"/>
      <c r="W5" s="7"/>
      <c r="X5" s="14"/>
    </row>
    <row r="6" spans="1:24">
      <c r="A6" s="18"/>
      <c r="B6" s="8">
        <f>SUM(B2:B5)</f>
        <v>6950</v>
      </c>
      <c r="C6" s="9">
        <f>SUM(C2:C5)</f>
        <v>5820</v>
      </c>
      <c r="D6" s="14"/>
      <c r="E6" s="14"/>
      <c r="G6" s="4"/>
      <c r="H6" s="11"/>
      <c r="J6" s="14"/>
      <c r="K6" s="18"/>
      <c r="L6" s="8">
        <f>SUM(L2:L5)</f>
        <v>695060</v>
      </c>
      <c r="M6" s="9"/>
      <c r="N6" s="14"/>
      <c r="O6" s="14"/>
      <c r="P6" s="18"/>
      <c r="Q6" s="8">
        <f>SUM(Q2:Q5)</f>
        <v>490683.10344827588</v>
      </c>
      <c r="R6" s="9">
        <f>SUM(R2:R5)</f>
        <v>166926.79655172414</v>
      </c>
      <c r="S6" s="14"/>
      <c r="T6" s="14"/>
      <c r="U6" s="18"/>
      <c r="V6" s="6"/>
      <c r="W6" s="7">
        <f>SUM(W2:W5)</f>
        <v>202526</v>
      </c>
      <c r="X6" s="14"/>
    </row>
    <row r="7" spans="1:24">
      <c r="A7" s="18"/>
      <c r="B7" s="4">
        <f>+B6-C6</f>
        <v>1130</v>
      </c>
      <c r="C7" s="11"/>
      <c r="D7" s="14"/>
      <c r="E7" s="14"/>
      <c r="G7" s="6"/>
      <c r="H7" s="7"/>
      <c r="J7" s="14"/>
      <c r="K7" s="18"/>
      <c r="L7" s="4">
        <f>+L6</f>
        <v>695060</v>
      </c>
      <c r="M7" s="11"/>
      <c r="N7" s="14"/>
      <c r="O7" s="14"/>
      <c r="P7" s="18"/>
      <c r="Q7" s="4">
        <f>+Q6-R6</f>
        <v>323756.30689655175</v>
      </c>
      <c r="R7" s="11"/>
      <c r="S7" s="14"/>
      <c r="T7" s="14"/>
      <c r="U7" s="18"/>
      <c r="V7" s="4"/>
      <c r="W7" s="11">
        <f>+W6</f>
        <v>202526</v>
      </c>
      <c r="X7" s="14"/>
    </row>
    <row r="8" spans="1:24">
      <c r="A8" s="18"/>
      <c r="B8" s="4"/>
      <c r="C8" s="19"/>
      <c r="D8" s="14"/>
      <c r="E8" s="14"/>
      <c r="F8" s="18"/>
      <c r="G8" s="8">
        <f>SUM(G2:G7)</f>
        <v>14175501</v>
      </c>
      <c r="H8" s="9">
        <f>SUM(H2:H7)</f>
        <v>18628</v>
      </c>
      <c r="I8" s="14"/>
      <c r="J8" s="14"/>
      <c r="K8" s="18"/>
      <c r="L8" s="4"/>
      <c r="M8" s="14"/>
      <c r="N8" s="14"/>
      <c r="O8" s="14"/>
      <c r="P8" s="18"/>
      <c r="Q8" s="4"/>
      <c r="R8" s="19"/>
      <c r="S8" s="14"/>
      <c r="T8" s="14"/>
      <c r="U8" s="18"/>
      <c r="V8" s="4"/>
      <c r="X8" s="14"/>
    </row>
    <row r="9" spans="1:24">
      <c r="A9" s="18"/>
      <c r="B9" s="4"/>
      <c r="C9" s="19"/>
      <c r="D9" s="14"/>
      <c r="E9" s="14"/>
      <c r="F9" s="18"/>
      <c r="G9" s="4">
        <f>+G8-H8</f>
        <v>14156873</v>
      </c>
      <c r="I9" s="14"/>
      <c r="J9" s="14"/>
      <c r="K9" s="18"/>
      <c r="L9" s="4"/>
      <c r="M9" s="14"/>
      <c r="N9" s="14"/>
      <c r="O9" s="14"/>
      <c r="P9" s="18"/>
      <c r="Q9" s="4"/>
      <c r="R9" s="19"/>
      <c r="S9" s="14"/>
      <c r="T9" s="14"/>
      <c r="U9" s="18"/>
      <c r="V9" s="4"/>
      <c r="X9" s="14"/>
    </row>
    <row r="12" spans="1:24">
      <c r="A12" s="18"/>
      <c r="B12" s="28" t="s">
        <v>35</v>
      </c>
      <c r="C12" s="28"/>
      <c r="D12" s="14"/>
      <c r="E12" s="14"/>
      <c r="F12" s="18"/>
      <c r="G12" s="28" t="s">
        <v>63</v>
      </c>
      <c r="H12" s="28"/>
      <c r="I12" s="14"/>
      <c r="J12" s="14"/>
      <c r="K12" s="18"/>
      <c r="L12" s="28" t="s">
        <v>42</v>
      </c>
      <c r="M12" s="28"/>
      <c r="N12" s="14"/>
      <c r="O12" s="14"/>
      <c r="P12" s="18"/>
      <c r="Q12" s="28" t="s">
        <v>23</v>
      </c>
      <c r="R12" s="28"/>
      <c r="S12" s="14"/>
      <c r="T12" s="14"/>
      <c r="U12" s="18"/>
      <c r="V12" s="28" t="s">
        <v>44</v>
      </c>
      <c r="W12" s="28"/>
      <c r="X12" s="14"/>
    </row>
    <row r="13" spans="1:24">
      <c r="B13" s="2"/>
      <c r="C13" s="3">
        <v>105808</v>
      </c>
      <c r="D13" s="1" t="s">
        <v>9</v>
      </c>
      <c r="E13" s="14"/>
      <c r="G13" s="2"/>
      <c r="H13" s="3">
        <v>707070</v>
      </c>
      <c r="I13" s="14" t="s">
        <v>9</v>
      </c>
      <c r="J13" s="14"/>
      <c r="L13" s="2"/>
      <c r="M13" s="3">
        <f>+B2+G2+L2+Q2-W2-C13-H13</f>
        <v>12709057</v>
      </c>
      <c r="N13" s="14" t="s">
        <v>9</v>
      </c>
      <c r="O13" s="14"/>
      <c r="P13" s="10" t="s">
        <v>13</v>
      </c>
      <c r="Q13" s="2">
        <v>20000</v>
      </c>
      <c r="R13" s="3"/>
      <c r="S13" s="14"/>
      <c r="T13" s="14"/>
      <c r="U13" s="18" t="s">
        <v>13</v>
      </c>
      <c r="V13" s="2">
        <f>+Q13*0.16</f>
        <v>3200</v>
      </c>
      <c r="W13" s="3"/>
    </row>
    <row r="14" spans="1:24">
      <c r="B14" s="4"/>
      <c r="C14" s="5">
        <f>+Q13+V13</f>
        <v>23200</v>
      </c>
      <c r="D14" s="14" t="s">
        <v>12</v>
      </c>
      <c r="E14" s="14"/>
      <c r="G14" s="4"/>
      <c r="I14" s="14"/>
      <c r="J14" s="14"/>
      <c r="K14" s="18"/>
      <c r="L14" s="4"/>
      <c r="N14" s="14"/>
      <c r="O14" s="14"/>
      <c r="P14" s="18"/>
      <c r="Q14" s="4"/>
      <c r="R14" s="19"/>
      <c r="S14" s="14"/>
      <c r="T14" s="14"/>
      <c r="U14" s="18" t="s">
        <v>62</v>
      </c>
      <c r="V14" s="4">
        <f>+Q3*0.16</f>
        <v>13862.896551724139</v>
      </c>
      <c r="X14" s="14"/>
    </row>
    <row r="15" spans="1:24">
      <c r="A15" s="18"/>
      <c r="B15" s="4"/>
      <c r="D15" s="14"/>
      <c r="E15" s="14"/>
      <c r="G15" s="4"/>
      <c r="I15" s="14"/>
      <c r="J15" s="14"/>
      <c r="K15" s="18"/>
      <c r="L15" s="4"/>
      <c r="M15" s="14"/>
      <c r="N15" s="14"/>
      <c r="O15" s="14"/>
      <c r="P15" s="18"/>
      <c r="Q15" s="4"/>
      <c r="R15" s="19"/>
      <c r="S15" s="14"/>
      <c r="T15" s="14"/>
      <c r="U15" s="18"/>
      <c r="V15" s="4"/>
      <c r="X15" s="14"/>
    </row>
    <row r="16" spans="1:24">
      <c r="A16" s="18"/>
      <c r="B16" s="6"/>
      <c r="C16" s="7"/>
      <c r="D16" s="14"/>
      <c r="E16" s="14"/>
      <c r="G16" s="4"/>
      <c r="H16" s="11"/>
      <c r="I16" s="14"/>
      <c r="J16" s="14"/>
      <c r="K16" s="18"/>
      <c r="L16" s="6"/>
      <c r="M16" s="7"/>
      <c r="N16" s="14"/>
      <c r="O16" s="14"/>
      <c r="P16" s="18"/>
      <c r="Q16" s="6"/>
      <c r="R16" s="7"/>
      <c r="S16" s="14"/>
      <c r="T16" s="14"/>
      <c r="U16" s="18"/>
      <c r="V16" s="6"/>
      <c r="W16" s="7"/>
      <c r="X16" s="14"/>
    </row>
    <row r="17" spans="1:24">
      <c r="A17" s="18"/>
      <c r="B17" s="8"/>
      <c r="C17" s="9">
        <f>SUM(C13:C16)</f>
        <v>129008</v>
      </c>
      <c r="D17" s="14"/>
      <c r="E17" s="14"/>
      <c r="G17" s="6"/>
      <c r="H17" s="7"/>
      <c r="I17" s="14"/>
      <c r="J17" s="14"/>
      <c r="K17" s="18"/>
      <c r="L17" s="8"/>
      <c r="M17" s="9">
        <f>SUM(M13:M16)</f>
        <v>12709057</v>
      </c>
      <c r="N17" s="14"/>
      <c r="O17" s="14"/>
      <c r="P17" s="18"/>
      <c r="Q17" s="8">
        <f>SUM(Q13:Q16)</f>
        <v>20000</v>
      </c>
      <c r="R17" s="9"/>
      <c r="S17" s="14"/>
      <c r="T17" s="14"/>
      <c r="U17" s="18"/>
      <c r="V17" s="8">
        <f>SUM(V13:V16)</f>
        <v>17062.896551724138</v>
      </c>
      <c r="W17" s="9"/>
      <c r="X17" s="14"/>
    </row>
    <row r="18" spans="1:24">
      <c r="A18" s="18"/>
      <c r="B18" s="4"/>
      <c r="C18" s="5">
        <f>+C17</f>
        <v>129008</v>
      </c>
      <c r="D18" s="14"/>
      <c r="E18" s="14"/>
      <c r="F18" s="18"/>
      <c r="G18" s="8"/>
      <c r="H18" s="9">
        <f>SUM(H13:H17)</f>
        <v>707070</v>
      </c>
      <c r="I18" s="14"/>
      <c r="J18" s="14"/>
      <c r="K18" s="18"/>
      <c r="L18" s="4"/>
      <c r="M18" s="1">
        <f>+M17</f>
        <v>12709057</v>
      </c>
      <c r="N18" s="14"/>
      <c r="O18" s="14"/>
      <c r="P18" s="18"/>
      <c r="Q18" s="4">
        <f>+Q17</f>
        <v>20000</v>
      </c>
      <c r="S18" s="14"/>
      <c r="T18" s="14"/>
      <c r="U18" s="18"/>
      <c r="V18" s="4">
        <f>+V17</f>
        <v>17062.896551724138</v>
      </c>
      <c r="X18" s="14"/>
    </row>
    <row r="19" spans="1:24">
      <c r="A19" s="18"/>
      <c r="B19" s="4"/>
      <c r="C19" s="19"/>
      <c r="D19" s="14"/>
      <c r="E19" s="14"/>
      <c r="F19" s="18"/>
      <c r="G19" s="4"/>
      <c r="H19" s="5">
        <f>+H18</f>
        <v>707070</v>
      </c>
      <c r="I19" s="14"/>
      <c r="J19" s="14"/>
      <c r="K19" s="18"/>
      <c r="L19" s="4"/>
      <c r="M19" s="14"/>
      <c r="N19" s="14"/>
      <c r="O19" s="14"/>
      <c r="P19" s="18"/>
      <c r="Q19" s="4"/>
      <c r="R19" s="19"/>
      <c r="S19" s="14"/>
      <c r="T19" s="14"/>
      <c r="U19" s="18"/>
      <c r="V19" s="4"/>
      <c r="X19" s="14"/>
    </row>
    <row r="22" spans="1:24">
      <c r="A22" s="18"/>
      <c r="B22" s="28" t="s">
        <v>6</v>
      </c>
      <c r="C22" s="28"/>
      <c r="D22" s="14"/>
      <c r="E22" s="14"/>
      <c r="F22" s="18"/>
      <c r="G22" s="28" t="s">
        <v>61</v>
      </c>
      <c r="H22" s="28"/>
      <c r="I22" s="14"/>
      <c r="J22" s="14"/>
      <c r="K22" s="18"/>
      <c r="L22" s="28" t="s">
        <v>7</v>
      </c>
      <c r="M22" s="28"/>
      <c r="N22" s="14"/>
      <c r="O22" s="14"/>
      <c r="P22" s="18"/>
      <c r="Q22" s="28" t="s">
        <v>66</v>
      </c>
      <c r="R22" s="28"/>
      <c r="S22" s="14"/>
      <c r="T22" s="14"/>
      <c r="U22" s="18"/>
      <c r="V22" s="28" t="s">
        <v>46</v>
      </c>
      <c r="W22" s="28"/>
      <c r="X22" s="14"/>
    </row>
    <row r="23" spans="1:24">
      <c r="B23" s="2"/>
      <c r="C23" s="3">
        <v>1350600</v>
      </c>
      <c r="D23" s="1" t="s">
        <v>11</v>
      </c>
      <c r="E23" s="14"/>
      <c r="F23" s="18"/>
      <c r="G23" s="2"/>
      <c r="H23" s="3">
        <f>+C23*0.16</f>
        <v>216096</v>
      </c>
      <c r="I23" s="1" t="s">
        <v>11</v>
      </c>
      <c r="J23" s="14"/>
      <c r="K23" s="10" t="s">
        <v>64</v>
      </c>
      <c r="L23" s="2">
        <f>+C23*0.1165</f>
        <v>157344.9</v>
      </c>
      <c r="M23" s="3"/>
      <c r="O23" s="14"/>
      <c r="P23" s="18" t="s">
        <v>15</v>
      </c>
      <c r="Q23" s="2">
        <f>+C2/1.16</f>
        <v>3620.6896551724139</v>
      </c>
      <c r="R23" s="3"/>
      <c r="T23" s="14"/>
      <c r="U23" s="18" t="s">
        <v>15</v>
      </c>
      <c r="V23" s="2">
        <f>+Q23*0.16</f>
        <v>579.31034482758628</v>
      </c>
      <c r="W23" s="3"/>
    </row>
    <row r="24" spans="1:24">
      <c r="A24" s="18"/>
      <c r="B24" s="4"/>
      <c r="C24" s="5">
        <f>+L3/1.16</f>
        <v>77586.206896551725</v>
      </c>
      <c r="D24" s="1" t="s">
        <v>59</v>
      </c>
      <c r="E24" s="14"/>
      <c r="F24" s="18"/>
      <c r="G24" s="4"/>
      <c r="I24" s="14"/>
      <c r="J24" s="14"/>
      <c r="K24" s="18" t="s">
        <v>67</v>
      </c>
      <c r="L24" s="4">
        <f>+C24*0.1235</f>
        <v>9581.8965517241377</v>
      </c>
      <c r="O24" s="14"/>
      <c r="P24" s="18"/>
      <c r="Q24" s="4"/>
      <c r="T24" s="14"/>
      <c r="U24" s="18" t="s">
        <v>53</v>
      </c>
      <c r="V24" s="4">
        <f>+G43*0.16</f>
        <v>223.44827586206898</v>
      </c>
      <c r="X24" s="14"/>
    </row>
    <row r="25" spans="1:24">
      <c r="A25" s="18"/>
      <c r="B25" s="4"/>
      <c r="C25" s="11"/>
      <c r="D25" s="14"/>
      <c r="E25" s="14"/>
      <c r="F25" s="18"/>
      <c r="G25" s="4"/>
      <c r="I25" s="14"/>
      <c r="J25" s="14"/>
      <c r="K25" s="18"/>
      <c r="L25" s="4"/>
      <c r="M25" s="14"/>
      <c r="N25" s="14"/>
      <c r="O25" s="14"/>
      <c r="P25" s="18"/>
      <c r="Q25" s="4"/>
      <c r="T25" s="14"/>
      <c r="U25" s="18" t="s">
        <v>57</v>
      </c>
      <c r="V25" s="4">
        <f>+Q33*0.16</f>
        <v>48.275862068965516</v>
      </c>
      <c r="X25" s="14"/>
    </row>
    <row r="26" spans="1:24">
      <c r="A26" s="18"/>
      <c r="B26" s="12"/>
      <c r="C26" s="13"/>
      <c r="D26" s="14"/>
      <c r="E26" s="14"/>
      <c r="F26" s="18"/>
      <c r="G26" s="6"/>
      <c r="H26" s="7"/>
      <c r="I26" s="14"/>
      <c r="J26" s="14"/>
      <c r="K26" s="18"/>
      <c r="L26" s="6"/>
      <c r="M26" s="7"/>
      <c r="N26" s="14"/>
      <c r="O26" s="14"/>
      <c r="P26" s="18"/>
      <c r="Q26" s="6"/>
      <c r="R26" s="7"/>
      <c r="S26" s="14"/>
      <c r="T26" s="14"/>
      <c r="U26" s="18"/>
      <c r="V26" s="6"/>
      <c r="W26" s="7"/>
      <c r="X26" s="14"/>
    </row>
    <row r="27" spans="1:24">
      <c r="A27" s="18" t="s">
        <v>26</v>
      </c>
      <c r="B27" s="8">
        <f>+C27</f>
        <v>1428186.2068965517</v>
      </c>
      <c r="C27" s="9">
        <f>SUM(C23:C26)</f>
        <v>1428186.2068965517</v>
      </c>
      <c r="D27" s="14"/>
      <c r="E27" s="14"/>
      <c r="F27" s="18"/>
      <c r="G27" s="8"/>
      <c r="H27" s="9">
        <f>SUM(H23:H26)</f>
        <v>216096</v>
      </c>
      <c r="I27" s="14"/>
      <c r="J27" s="14"/>
      <c r="K27" s="18"/>
      <c r="L27" s="8">
        <f>SUM(L23:L26)</f>
        <v>166926.79655172414</v>
      </c>
      <c r="M27" s="9">
        <f>+L27</f>
        <v>166926.79655172414</v>
      </c>
      <c r="N27" s="14" t="s">
        <v>27</v>
      </c>
      <c r="O27" s="14"/>
      <c r="P27" s="18"/>
      <c r="Q27" s="6">
        <f>SUM(Q23:Q26)</f>
        <v>3620.6896551724139</v>
      </c>
      <c r="R27" s="7">
        <f>+Q27</f>
        <v>3620.6896551724139</v>
      </c>
      <c r="S27" s="14" t="s">
        <v>30</v>
      </c>
      <c r="T27" s="14"/>
      <c r="U27" s="18"/>
      <c r="V27" s="6">
        <f>SUM(V23:V26)</f>
        <v>851.0344827586207</v>
      </c>
      <c r="W27" s="7"/>
      <c r="X27" s="14"/>
    </row>
    <row r="28" spans="1:24">
      <c r="A28" s="18"/>
      <c r="B28" s="21"/>
      <c r="C28" s="22"/>
      <c r="D28" s="14"/>
      <c r="E28" s="14"/>
      <c r="F28" s="18"/>
      <c r="G28" s="4"/>
      <c r="H28" s="5">
        <f>+H27</f>
        <v>216096</v>
      </c>
      <c r="I28" s="14"/>
      <c r="J28" s="14"/>
      <c r="K28" s="18"/>
      <c r="L28" s="4"/>
      <c r="N28" s="14"/>
      <c r="O28" s="14"/>
      <c r="P28" s="18"/>
      <c r="Q28" s="4"/>
      <c r="S28" s="14"/>
      <c r="T28" s="14"/>
      <c r="U28" s="18"/>
      <c r="V28" s="2">
        <f>+V27</f>
        <v>851.0344827586207</v>
      </c>
      <c r="W28" s="3"/>
      <c r="X28" s="14"/>
    </row>
    <row r="29" spans="1:24">
      <c r="A29" s="18"/>
      <c r="B29" s="21"/>
      <c r="C29" s="23"/>
      <c r="D29" s="14"/>
      <c r="E29" s="14"/>
      <c r="F29" s="18"/>
      <c r="G29" s="4"/>
      <c r="I29" s="14"/>
      <c r="J29" s="14"/>
      <c r="K29" s="18"/>
      <c r="L29" s="4"/>
      <c r="M29" s="14"/>
      <c r="N29" s="14"/>
      <c r="O29" s="14"/>
      <c r="P29" s="18"/>
      <c r="Q29" s="4"/>
      <c r="R29" s="19"/>
      <c r="S29" s="14"/>
      <c r="T29" s="14"/>
      <c r="U29" s="18"/>
      <c r="V29" s="4"/>
      <c r="X29" s="14"/>
    </row>
    <row r="32" spans="1:24">
      <c r="A32" s="18"/>
      <c r="B32" s="28" t="s">
        <v>50</v>
      </c>
      <c r="C32" s="28"/>
      <c r="D32" s="14"/>
      <c r="E32" s="14"/>
      <c r="F32" s="18"/>
      <c r="G32" s="28" t="s">
        <v>43</v>
      </c>
      <c r="H32" s="28"/>
      <c r="I32" s="14"/>
      <c r="J32" s="14"/>
      <c r="K32" s="18"/>
      <c r="L32" s="28" t="s">
        <v>56</v>
      </c>
      <c r="M32" s="28"/>
      <c r="N32" s="14"/>
      <c r="O32" s="14"/>
      <c r="P32" s="18"/>
      <c r="Q32" s="28" t="s">
        <v>47</v>
      </c>
      <c r="R32" s="28"/>
      <c r="S32" s="14"/>
      <c r="T32" s="14"/>
      <c r="U32" s="18"/>
      <c r="V32" s="28" t="s">
        <v>45</v>
      </c>
      <c r="W32" s="28"/>
      <c r="X32" s="14"/>
    </row>
    <row r="33" spans="1:24">
      <c r="A33" s="18" t="s">
        <v>16</v>
      </c>
      <c r="B33" s="2">
        <v>4300</v>
      </c>
      <c r="C33" s="3"/>
      <c r="E33" s="14"/>
      <c r="F33" s="18"/>
      <c r="G33" s="2"/>
      <c r="H33" s="3">
        <v>900</v>
      </c>
      <c r="I33" s="1" t="s">
        <v>48</v>
      </c>
      <c r="J33" s="14"/>
      <c r="K33" s="10" t="s">
        <v>51</v>
      </c>
      <c r="L33" s="2">
        <f>12050*1.16</f>
        <v>13977.999999999998</v>
      </c>
      <c r="M33" s="3"/>
      <c r="N33" s="14"/>
      <c r="O33" s="14"/>
      <c r="P33" s="10" t="s">
        <v>57</v>
      </c>
      <c r="Q33" s="2">
        <f>+H4/1.16</f>
        <v>301.72413793103448</v>
      </c>
      <c r="R33" s="3"/>
      <c r="S33" s="14"/>
      <c r="T33" s="14"/>
      <c r="U33" s="18"/>
      <c r="V33" s="2"/>
      <c r="W33" s="3">
        <f>+C24*0.16</f>
        <v>12413.793103448275</v>
      </c>
      <c r="X33" s="1" t="s">
        <v>59</v>
      </c>
    </row>
    <row r="34" spans="1:24">
      <c r="A34" s="18"/>
      <c r="B34" s="4"/>
      <c r="C34" s="19"/>
      <c r="D34" s="14"/>
      <c r="E34" s="14"/>
      <c r="F34" s="18"/>
      <c r="G34" s="4"/>
      <c r="J34" s="14"/>
      <c r="L34" s="4"/>
      <c r="M34" s="13"/>
      <c r="N34" s="14"/>
      <c r="O34" s="14"/>
      <c r="Q34" s="4"/>
      <c r="R34" s="19"/>
      <c r="S34" s="14"/>
      <c r="T34" s="14"/>
      <c r="U34" s="18"/>
      <c r="V34" s="4"/>
      <c r="X34" s="14"/>
    </row>
    <row r="35" spans="1:24">
      <c r="A35" s="18"/>
      <c r="B35" s="4"/>
      <c r="C35" s="19"/>
      <c r="D35" s="14"/>
      <c r="E35" s="14"/>
      <c r="F35" s="18"/>
      <c r="G35" s="4"/>
      <c r="I35" s="14"/>
      <c r="J35" s="14"/>
      <c r="K35" s="18"/>
      <c r="L35" s="4"/>
      <c r="M35" s="14"/>
      <c r="N35" s="14"/>
      <c r="O35" s="14"/>
      <c r="Q35" s="4"/>
      <c r="R35" s="19"/>
      <c r="S35" s="14"/>
      <c r="T35" s="14"/>
      <c r="U35" s="18"/>
      <c r="V35" s="4"/>
      <c r="X35" s="14"/>
    </row>
    <row r="36" spans="1:24">
      <c r="A36" s="18"/>
      <c r="B36" s="4"/>
      <c r="C36" s="11"/>
      <c r="D36" s="14"/>
      <c r="E36" s="14"/>
      <c r="F36" s="18"/>
      <c r="G36" s="4"/>
      <c r="H36" s="11"/>
      <c r="I36" s="14"/>
      <c r="J36" s="14"/>
      <c r="K36" s="18"/>
      <c r="L36" s="6"/>
      <c r="M36" s="7"/>
      <c r="N36" s="14"/>
      <c r="O36" s="14"/>
      <c r="Q36" s="4"/>
      <c r="R36" s="19"/>
      <c r="S36" s="14"/>
      <c r="T36" s="14"/>
      <c r="U36" s="18"/>
      <c r="V36" s="4"/>
      <c r="X36" s="14"/>
    </row>
    <row r="37" spans="1:24">
      <c r="A37" s="18"/>
      <c r="B37" s="6"/>
      <c r="C37" s="7"/>
      <c r="D37" s="14"/>
      <c r="E37" s="14"/>
      <c r="G37" s="4"/>
      <c r="H37" s="11"/>
      <c r="I37" s="14"/>
      <c r="J37" s="14"/>
      <c r="K37" s="18"/>
      <c r="L37" s="8">
        <f>SUM(L33:L36)</f>
        <v>13977.999999999998</v>
      </c>
      <c r="M37" s="9">
        <f>+L37</f>
        <v>13977.999999999998</v>
      </c>
      <c r="N37" s="1" t="s">
        <v>37</v>
      </c>
      <c r="O37" s="14"/>
      <c r="P37" s="18"/>
      <c r="Q37" s="8">
        <f>SUM(Q33:Q36)</f>
        <v>301.72413793103448</v>
      </c>
      <c r="R37" s="9">
        <f>+Q37</f>
        <v>301.72413793103448</v>
      </c>
      <c r="S37" s="1" t="s">
        <v>34</v>
      </c>
      <c r="T37" s="14"/>
      <c r="U37" s="18"/>
      <c r="V37" s="8"/>
      <c r="W37" s="9">
        <f>SUM(W33:W36)</f>
        <v>12413.793103448275</v>
      </c>
      <c r="X37" s="14"/>
    </row>
    <row r="38" spans="1:24">
      <c r="A38" s="18"/>
      <c r="B38" s="8">
        <f>SUM(B33:B37)</f>
        <v>4300</v>
      </c>
      <c r="C38" s="9"/>
      <c r="D38" s="14"/>
      <c r="E38" s="14"/>
      <c r="F38" s="18" t="s">
        <v>39</v>
      </c>
      <c r="G38" s="8">
        <f>+H38</f>
        <v>900</v>
      </c>
      <c r="H38" s="9">
        <f>SUM(H33:H37)</f>
        <v>900</v>
      </c>
      <c r="I38" s="14"/>
      <c r="J38" s="14"/>
      <c r="K38" s="18"/>
      <c r="L38" s="4"/>
      <c r="N38" s="14"/>
      <c r="O38" s="14"/>
      <c r="P38" s="18"/>
      <c r="Q38" s="4"/>
      <c r="S38" s="14"/>
      <c r="T38" s="14"/>
      <c r="U38" s="18"/>
      <c r="V38" s="4"/>
      <c r="W38" s="5">
        <f>+W37</f>
        <v>12413.793103448275</v>
      </c>
      <c r="X38" s="14"/>
    </row>
    <row r="39" spans="1:24">
      <c r="A39" s="18"/>
      <c r="B39" s="4">
        <f>+B38</f>
        <v>4300</v>
      </c>
      <c r="D39" s="14"/>
      <c r="E39" s="14"/>
      <c r="F39" s="18"/>
      <c r="G39" s="4"/>
      <c r="I39" s="14"/>
      <c r="J39" s="14"/>
      <c r="K39" s="18"/>
      <c r="L39" s="4"/>
      <c r="N39" s="14"/>
      <c r="O39" s="14"/>
      <c r="P39" s="18"/>
      <c r="Q39" s="4"/>
      <c r="S39" s="14"/>
      <c r="T39" s="14"/>
      <c r="U39" s="18"/>
      <c r="V39" s="4"/>
      <c r="X39" s="14"/>
    </row>
    <row r="42" spans="1:24">
      <c r="A42" s="18"/>
      <c r="B42" s="28" t="s">
        <v>40</v>
      </c>
      <c r="C42" s="28"/>
      <c r="D42" s="14"/>
      <c r="E42" s="14"/>
      <c r="F42" s="18"/>
      <c r="G42" s="28" t="s">
        <v>69</v>
      </c>
      <c r="H42" s="28"/>
      <c r="I42" s="14"/>
      <c r="J42" s="14"/>
      <c r="K42" s="18"/>
      <c r="L42" s="28" t="s">
        <v>41</v>
      </c>
      <c r="M42" s="28"/>
      <c r="N42" s="14"/>
      <c r="O42" s="14"/>
      <c r="P42" s="18"/>
      <c r="Q42" s="28"/>
      <c r="R42" s="28"/>
      <c r="S42" s="14"/>
      <c r="T42" s="14"/>
      <c r="U42" s="18"/>
      <c r="V42" s="28"/>
      <c r="W42" s="28"/>
      <c r="X42" s="14"/>
    </row>
    <row r="43" spans="1:24">
      <c r="A43" s="18" t="s">
        <v>28</v>
      </c>
      <c r="B43" s="2">
        <f>+M27</f>
        <v>166926.79655172414</v>
      </c>
      <c r="C43" s="3">
        <f>+B27</f>
        <v>1428186.2068965517</v>
      </c>
      <c r="D43" s="1" t="s">
        <v>25</v>
      </c>
      <c r="E43" s="14"/>
      <c r="F43" s="10" t="s">
        <v>53</v>
      </c>
      <c r="G43" s="2">
        <f>+C3/1.16</f>
        <v>1396.5517241379312</v>
      </c>
      <c r="H43" s="3"/>
      <c r="I43" s="14"/>
      <c r="J43" s="14"/>
      <c r="L43" s="2"/>
      <c r="M43" s="3">
        <f>+B49</f>
        <v>1242862.4448275862</v>
      </c>
      <c r="N43" s="14" t="s">
        <v>38</v>
      </c>
      <c r="O43" s="14"/>
      <c r="P43" s="18"/>
      <c r="Q43" s="2"/>
      <c r="R43" s="3"/>
      <c r="T43" s="14"/>
      <c r="U43" s="18"/>
      <c r="V43" s="2"/>
      <c r="W43" s="3"/>
    </row>
    <row r="44" spans="1:24">
      <c r="A44" s="18" t="s">
        <v>29</v>
      </c>
      <c r="B44" s="4">
        <f>+R27</f>
        <v>3620.6896551724139</v>
      </c>
      <c r="C44" s="5">
        <f>+G38</f>
        <v>900</v>
      </c>
      <c r="D44" s="14" t="s">
        <v>38</v>
      </c>
      <c r="E44" s="14"/>
      <c r="F44" s="18"/>
      <c r="G44" s="4"/>
      <c r="I44" s="14"/>
      <c r="J44" s="14"/>
      <c r="K44" s="18"/>
      <c r="L44" s="4"/>
      <c r="M44" s="14"/>
      <c r="N44" s="14"/>
      <c r="O44" s="14"/>
      <c r="P44" s="18"/>
      <c r="Q44" s="4"/>
      <c r="R44" s="19"/>
      <c r="S44" s="14"/>
      <c r="T44" s="14"/>
      <c r="U44" s="18"/>
      <c r="V44" s="4"/>
      <c r="X44" s="14"/>
    </row>
    <row r="45" spans="1:24">
      <c r="A45" s="18" t="s">
        <v>32</v>
      </c>
      <c r="B45" s="4">
        <f>+H48</f>
        <v>1396.5517241379312</v>
      </c>
      <c r="C45" s="19"/>
      <c r="D45" s="14"/>
      <c r="E45" s="14"/>
      <c r="F45" s="18"/>
      <c r="G45" s="4"/>
      <c r="I45" s="14"/>
      <c r="J45" s="14"/>
      <c r="K45" s="18"/>
      <c r="L45" s="4"/>
      <c r="M45" s="14"/>
      <c r="N45" s="14"/>
      <c r="O45" s="14"/>
      <c r="P45" s="18"/>
      <c r="Q45" s="4"/>
      <c r="R45" s="19"/>
      <c r="S45" s="14"/>
      <c r="T45" s="14"/>
      <c r="U45" s="18"/>
      <c r="V45" s="4"/>
      <c r="X45" s="14"/>
    </row>
    <row r="46" spans="1:24">
      <c r="A46" s="18" t="s">
        <v>33</v>
      </c>
      <c r="B46" s="4">
        <f>+R37</f>
        <v>301.72413793103448</v>
      </c>
      <c r="C46" s="11"/>
      <c r="D46" s="14"/>
      <c r="E46" s="14"/>
      <c r="F46" s="18"/>
      <c r="G46" s="4"/>
      <c r="H46" s="11"/>
      <c r="I46" s="14"/>
      <c r="J46" s="14"/>
      <c r="K46" s="18"/>
      <c r="L46" s="4"/>
      <c r="M46" s="11"/>
      <c r="N46" s="14"/>
      <c r="O46" s="14"/>
      <c r="P46" s="18"/>
      <c r="Q46" s="4"/>
      <c r="R46" s="19"/>
      <c r="S46" s="14"/>
      <c r="T46" s="14"/>
      <c r="U46" s="18"/>
      <c r="V46" s="4"/>
      <c r="X46" s="14"/>
    </row>
    <row r="47" spans="1:24" s="12" customFormat="1">
      <c r="A47" s="24" t="s">
        <v>36</v>
      </c>
      <c r="B47" s="6">
        <f>+M37</f>
        <v>13977.999999999998</v>
      </c>
      <c r="C47" s="7"/>
      <c r="D47" s="25"/>
      <c r="E47" s="25"/>
      <c r="F47" s="24"/>
      <c r="G47" s="6"/>
      <c r="H47" s="7"/>
      <c r="I47" s="25"/>
      <c r="J47" s="25"/>
      <c r="K47" s="24"/>
      <c r="L47" s="6"/>
      <c r="M47" s="7"/>
      <c r="N47" s="25"/>
      <c r="O47" s="25"/>
      <c r="P47" s="24"/>
      <c r="Q47" s="4"/>
      <c r="R47" s="26"/>
      <c r="S47" s="25"/>
      <c r="T47" s="25"/>
      <c r="U47" s="24"/>
      <c r="V47" s="4"/>
      <c r="W47" s="11"/>
      <c r="X47" s="25"/>
    </row>
    <row r="48" spans="1:24">
      <c r="B48" s="8">
        <f>SUM(B43:B47)</f>
        <v>186223.76206896553</v>
      </c>
      <c r="C48" s="9">
        <f>SUM(C43:C47)</f>
        <v>1429086.2068965517</v>
      </c>
      <c r="D48" s="14"/>
      <c r="E48" s="14"/>
      <c r="F48" s="18"/>
      <c r="G48" s="8">
        <f>SUM(G43:G47)</f>
        <v>1396.5517241379312</v>
      </c>
      <c r="H48" s="9">
        <f>+G48</f>
        <v>1396.5517241379312</v>
      </c>
      <c r="I48" s="14" t="s">
        <v>31</v>
      </c>
      <c r="J48" s="14"/>
      <c r="K48" s="18"/>
      <c r="L48" s="8"/>
      <c r="M48" s="9">
        <f>SUM(M43:M47)</f>
        <v>1242862.4448275862</v>
      </c>
      <c r="N48" s="14"/>
      <c r="O48" s="14"/>
      <c r="P48" s="18"/>
      <c r="Q48" s="8"/>
      <c r="R48" s="9"/>
      <c r="S48" s="14"/>
      <c r="T48" s="14"/>
      <c r="U48" s="18"/>
      <c r="V48" s="8"/>
      <c r="W48" s="9"/>
      <c r="X48" s="14"/>
    </row>
    <row r="49" spans="1:24">
      <c r="A49" s="18" t="s">
        <v>39</v>
      </c>
      <c r="B49" s="4">
        <f>+C49</f>
        <v>1242862.4448275862</v>
      </c>
      <c r="C49" s="5">
        <f>+C48-B48</f>
        <v>1242862.4448275862</v>
      </c>
      <c r="D49" s="14"/>
      <c r="E49" s="14"/>
      <c r="F49" s="18"/>
      <c r="G49" s="4"/>
      <c r="I49" s="14"/>
      <c r="J49" s="14"/>
      <c r="K49" s="18"/>
      <c r="L49" s="4"/>
      <c r="M49" s="5">
        <f>+M48</f>
        <v>1242862.4448275862</v>
      </c>
      <c r="N49" s="14"/>
      <c r="O49" s="14"/>
      <c r="P49" s="18"/>
      <c r="Q49" s="4"/>
      <c r="S49" s="14"/>
      <c r="T49" s="14"/>
      <c r="U49" s="18"/>
      <c r="V49" s="4"/>
      <c r="X49" s="14"/>
    </row>
    <row r="50" spans="1:24">
      <c r="A50" s="18"/>
      <c r="B50" s="4"/>
      <c r="D50" s="14"/>
      <c r="E50" s="14"/>
      <c r="F50" s="18"/>
      <c r="G50" s="4"/>
      <c r="I50" s="14"/>
      <c r="J50" s="14"/>
      <c r="K50" s="18"/>
      <c r="L50" s="4"/>
      <c r="M50" s="14"/>
      <c r="N50" s="14"/>
      <c r="O50" s="14"/>
      <c r="P50" s="18"/>
      <c r="Q50" s="4"/>
      <c r="R50" s="19"/>
      <c r="S50" s="14"/>
      <c r="T50" s="14"/>
      <c r="U50" s="18"/>
      <c r="V50" s="4"/>
      <c r="X50" s="14"/>
    </row>
    <row r="53" spans="1:24">
      <c r="B53" s="28"/>
      <c r="C53" s="28"/>
      <c r="D53" s="14"/>
      <c r="E53" s="14"/>
      <c r="F53" s="18"/>
      <c r="G53" s="28"/>
      <c r="H53" s="28"/>
      <c r="I53" s="14"/>
      <c r="J53" s="14"/>
      <c r="K53" s="18"/>
      <c r="L53" s="28"/>
      <c r="M53" s="28"/>
      <c r="N53" s="14"/>
      <c r="O53" s="14"/>
      <c r="P53" s="18"/>
      <c r="Q53" s="28"/>
      <c r="R53" s="28"/>
      <c r="S53" s="14"/>
      <c r="T53" s="14"/>
      <c r="U53" s="18"/>
      <c r="V53" s="28"/>
      <c r="W53" s="28"/>
    </row>
    <row r="54" spans="1:24">
      <c r="B54" s="2"/>
      <c r="C54" s="3"/>
      <c r="E54" s="14"/>
      <c r="F54" s="18"/>
      <c r="G54" s="2"/>
      <c r="H54" s="3"/>
      <c r="J54" s="14"/>
      <c r="L54" s="2"/>
      <c r="M54" s="3"/>
      <c r="O54" s="14"/>
      <c r="P54" s="18"/>
      <c r="Q54" s="2"/>
      <c r="R54" s="3"/>
      <c r="T54" s="14"/>
      <c r="U54" s="18"/>
      <c r="V54" s="2"/>
      <c r="W54" s="3"/>
    </row>
    <row r="55" spans="1:24">
      <c r="B55" s="4"/>
      <c r="C55" s="19"/>
      <c r="D55" s="14"/>
      <c r="E55" s="14"/>
      <c r="F55" s="18"/>
      <c r="G55" s="4"/>
      <c r="I55" s="14"/>
      <c r="J55" s="14"/>
      <c r="L55" s="4"/>
      <c r="O55" s="14"/>
      <c r="P55" s="18"/>
      <c r="Q55" s="4"/>
      <c r="R55" s="19"/>
      <c r="S55" s="14"/>
      <c r="T55" s="14"/>
      <c r="U55" s="18"/>
      <c r="V55" s="4"/>
    </row>
    <row r="56" spans="1:24">
      <c r="B56" s="4"/>
      <c r="C56" s="19"/>
      <c r="D56" s="14"/>
      <c r="E56" s="14"/>
      <c r="F56" s="18"/>
      <c r="G56" s="4"/>
      <c r="I56" s="14"/>
      <c r="J56" s="14"/>
      <c r="K56" s="18"/>
      <c r="L56" s="4"/>
      <c r="M56" s="14"/>
      <c r="N56" s="14"/>
      <c r="O56" s="14"/>
      <c r="P56" s="18"/>
      <c r="Q56" s="4"/>
      <c r="R56" s="19"/>
      <c r="S56" s="14"/>
      <c r="T56" s="14"/>
      <c r="U56" s="18"/>
      <c r="V56" s="4"/>
    </row>
    <row r="57" spans="1:24">
      <c r="B57" s="6"/>
      <c r="C57" s="7"/>
      <c r="D57" s="14"/>
      <c r="E57" s="14"/>
      <c r="F57" s="18"/>
      <c r="G57" s="6"/>
      <c r="H57" s="7"/>
      <c r="I57" s="14"/>
      <c r="J57" s="14"/>
      <c r="K57" s="18"/>
      <c r="L57" s="6"/>
      <c r="M57" s="7"/>
      <c r="N57" s="14"/>
      <c r="O57" s="14"/>
      <c r="P57" s="18"/>
      <c r="Q57" s="4"/>
      <c r="R57" s="19"/>
      <c r="S57" s="14"/>
      <c r="T57" s="14"/>
      <c r="U57" s="18"/>
      <c r="V57" s="4"/>
    </row>
    <row r="58" spans="1:24">
      <c r="B58" s="8"/>
      <c r="C58" s="9"/>
      <c r="D58" s="14"/>
      <c r="E58" s="14"/>
      <c r="F58" s="18"/>
      <c r="G58" s="8"/>
      <c r="H58" s="9"/>
      <c r="I58" s="14"/>
      <c r="J58" s="14"/>
      <c r="K58" s="18"/>
      <c r="L58" s="8"/>
      <c r="M58" s="9"/>
      <c r="N58" s="14"/>
      <c r="O58" s="14"/>
      <c r="P58" s="18"/>
      <c r="Q58" s="8"/>
      <c r="R58" s="9"/>
      <c r="S58" s="14"/>
      <c r="T58" s="14"/>
      <c r="U58" s="18"/>
      <c r="V58" s="8"/>
      <c r="W58" s="9"/>
    </row>
    <row r="59" spans="1:24">
      <c r="B59" s="4"/>
      <c r="D59" s="14"/>
      <c r="E59" s="14"/>
      <c r="F59" s="18"/>
      <c r="G59" s="4"/>
      <c r="I59" s="14"/>
      <c r="J59" s="14"/>
      <c r="L59" s="4"/>
      <c r="N59" s="14"/>
      <c r="O59" s="14"/>
      <c r="P59" s="18"/>
      <c r="Q59" s="4"/>
      <c r="S59" s="14"/>
      <c r="T59" s="14"/>
      <c r="U59" s="18"/>
      <c r="V59" s="4"/>
    </row>
    <row r="60" spans="1:24">
      <c r="B60" s="4"/>
      <c r="C60" s="19"/>
      <c r="D60" s="14"/>
      <c r="E60" s="14"/>
      <c r="F60" s="18"/>
      <c r="G60" s="4"/>
      <c r="I60" s="14"/>
      <c r="J60" s="14"/>
      <c r="K60" s="18"/>
      <c r="L60" s="4"/>
      <c r="N60" s="14"/>
      <c r="O60" s="14"/>
      <c r="P60" s="18"/>
      <c r="Q60" s="4"/>
      <c r="R60" s="19"/>
      <c r="S60" s="14"/>
      <c r="T60" s="14"/>
      <c r="U60" s="18"/>
      <c r="V60" s="4"/>
    </row>
    <row r="63" spans="1:24">
      <c r="B63" s="28"/>
      <c r="C63" s="28"/>
      <c r="D63" s="14"/>
      <c r="E63" s="14"/>
      <c r="F63" s="18"/>
      <c r="G63" s="28"/>
      <c r="H63" s="28"/>
      <c r="I63" s="14"/>
      <c r="J63" s="14"/>
      <c r="K63" s="18"/>
      <c r="L63" s="28"/>
      <c r="M63" s="28"/>
      <c r="N63" s="14"/>
      <c r="O63" s="14"/>
      <c r="P63" s="18"/>
      <c r="Q63" s="28"/>
      <c r="R63" s="28"/>
    </row>
    <row r="64" spans="1:24">
      <c r="B64" s="2"/>
      <c r="C64" s="3"/>
      <c r="E64" s="14"/>
      <c r="F64" s="18"/>
      <c r="G64" s="2"/>
      <c r="H64" s="3"/>
      <c r="J64" s="14"/>
      <c r="L64" s="2"/>
      <c r="M64" s="3"/>
      <c r="O64" s="14"/>
      <c r="P64" s="18"/>
      <c r="Q64" s="2"/>
      <c r="R64" s="3"/>
    </row>
    <row r="65" spans="1:23">
      <c r="B65" s="4"/>
      <c r="C65" s="19"/>
      <c r="D65" s="14"/>
      <c r="E65" s="14"/>
      <c r="F65" s="18"/>
      <c r="G65" s="4"/>
      <c r="I65" s="14"/>
      <c r="J65" s="14"/>
      <c r="L65" s="4"/>
      <c r="O65" s="14"/>
      <c r="P65" s="18"/>
      <c r="Q65" s="4"/>
      <c r="R65" s="19"/>
    </row>
    <row r="66" spans="1:23">
      <c r="A66" s="1"/>
      <c r="B66" s="4"/>
      <c r="C66" s="19"/>
      <c r="D66" s="14"/>
      <c r="E66" s="14"/>
      <c r="F66" s="18"/>
      <c r="G66" s="4"/>
      <c r="I66" s="14"/>
      <c r="J66" s="14"/>
      <c r="K66" s="18"/>
      <c r="L66" s="4"/>
      <c r="M66" s="14"/>
      <c r="N66" s="14"/>
      <c r="O66" s="14"/>
      <c r="P66" s="18"/>
      <c r="Q66" s="4"/>
      <c r="R66" s="19"/>
      <c r="U66" s="1"/>
      <c r="W66" s="1"/>
    </row>
    <row r="67" spans="1:23">
      <c r="A67" s="1"/>
      <c r="B67" s="6"/>
      <c r="C67" s="7"/>
      <c r="D67" s="14"/>
      <c r="E67" s="14"/>
      <c r="F67" s="18"/>
      <c r="G67" s="6"/>
      <c r="H67" s="7"/>
      <c r="I67" s="14"/>
      <c r="J67" s="14"/>
      <c r="K67" s="18"/>
      <c r="L67" s="6"/>
      <c r="M67" s="7"/>
      <c r="N67" s="14"/>
      <c r="O67" s="14"/>
      <c r="P67" s="18"/>
      <c r="Q67" s="4"/>
      <c r="R67" s="19"/>
      <c r="U67" s="1"/>
      <c r="W67" s="1"/>
    </row>
    <row r="68" spans="1:23">
      <c r="A68" s="1"/>
      <c r="B68" s="8"/>
      <c r="C68" s="9"/>
      <c r="D68" s="14"/>
      <c r="E68" s="14"/>
      <c r="F68" s="18"/>
      <c r="G68" s="8"/>
      <c r="H68" s="9"/>
      <c r="I68" s="14"/>
      <c r="J68" s="14"/>
      <c r="K68" s="18"/>
      <c r="L68" s="8"/>
      <c r="M68" s="9"/>
      <c r="N68" s="14"/>
      <c r="O68" s="14"/>
      <c r="P68" s="18"/>
      <c r="Q68" s="8"/>
      <c r="R68" s="9"/>
      <c r="U68" s="1"/>
      <c r="W68" s="1"/>
    </row>
    <row r="69" spans="1:23">
      <c r="A69" s="1"/>
      <c r="B69" s="4"/>
      <c r="D69" s="14"/>
      <c r="E69" s="14"/>
      <c r="F69" s="18"/>
      <c r="G69" s="4"/>
      <c r="I69" s="14"/>
      <c r="J69" s="14"/>
      <c r="L69" s="4"/>
      <c r="N69" s="14"/>
      <c r="O69" s="14"/>
      <c r="P69" s="18"/>
      <c r="Q69" s="4"/>
      <c r="U69" s="1"/>
      <c r="W69" s="1"/>
    </row>
    <row r="70" spans="1:23">
      <c r="A70" s="1"/>
      <c r="B70" s="4"/>
      <c r="C70" s="19"/>
      <c r="D70" s="14"/>
      <c r="E70" s="14"/>
      <c r="F70" s="18"/>
      <c r="G70" s="4"/>
      <c r="I70" s="14"/>
      <c r="J70" s="14"/>
      <c r="K70" s="18"/>
      <c r="L70" s="4"/>
      <c r="N70" s="14"/>
      <c r="O70" s="14"/>
      <c r="P70" s="18"/>
      <c r="Q70" s="4"/>
      <c r="R70" s="19"/>
      <c r="U70" s="1"/>
      <c r="W70" s="1"/>
    </row>
  </sheetData>
  <mergeCells count="34">
    <mergeCell ref="B12:C12"/>
    <mergeCell ref="G12:H12"/>
    <mergeCell ref="L12:M12"/>
    <mergeCell ref="Q12:R12"/>
    <mergeCell ref="V12:W12"/>
    <mergeCell ref="B1:C1"/>
    <mergeCell ref="G1:H1"/>
    <mergeCell ref="L1:M1"/>
    <mergeCell ref="Q1:R1"/>
    <mergeCell ref="V1:W1"/>
    <mergeCell ref="B32:C32"/>
    <mergeCell ref="G32:H32"/>
    <mergeCell ref="L32:M32"/>
    <mergeCell ref="Q32:R32"/>
    <mergeCell ref="V32:W32"/>
    <mergeCell ref="B22:C22"/>
    <mergeCell ref="G22:H22"/>
    <mergeCell ref="L22:M22"/>
    <mergeCell ref="Q22:R22"/>
    <mergeCell ref="V22:W22"/>
    <mergeCell ref="V42:W42"/>
    <mergeCell ref="B53:C53"/>
    <mergeCell ref="G53:H53"/>
    <mergeCell ref="L53:M53"/>
    <mergeCell ref="Q53:R53"/>
    <mergeCell ref="V53:W53"/>
    <mergeCell ref="B63:C63"/>
    <mergeCell ref="G63:H63"/>
    <mergeCell ref="L63:M63"/>
    <mergeCell ref="Q63:R63"/>
    <mergeCell ref="B42:C42"/>
    <mergeCell ref="G42:H42"/>
    <mergeCell ref="L42:M42"/>
    <mergeCell ref="Q42:R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3"/>
  <sheetViews>
    <sheetView workbookViewId="0">
      <selection activeCell="C12" sqref="C12"/>
    </sheetView>
  </sheetViews>
  <sheetFormatPr baseColWidth="10" defaultRowHeight="15"/>
  <cols>
    <col min="1" max="1" width="11.42578125" style="14"/>
    <col min="2" max="2" width="5.140625" style="14" customWidth="1"/>
    <col min="3" max="3" width="24.7109375" style="14" customWidth="1"/>
    <col min="4" max="7" width="14.28515625" style="14" customWidth="1"/>
    <col min="8" max="16384" width="11.42578125" style="14"/>
  </cols>
  <sheetData>
    <row r="3" spans="2:7" ht="18.75">
      <c r="B3" s="31" t="s">
        <v>18</v>
      </c>
      <c r="C3" s="31"/>
      <c r="D3" s="29" t="s">
        <v>19</v>
      </c>
      <c r="E3" s="30"/>
      <c r="F3" s="29" t="s">
        <v>20</v>
      </c>
      <c r="G3" s="30"/>
    </row>
    <row r="4" spans="2:7" ht="18.75">
      <c r="B4" s="31"/>
      <c r="C4" s="31"/>
      <c r="D4" s="27" t="s">
        <v>0</v>
      </c>
      <c r="E4" s="27" t="s">
        <v>1</v>
      </c>
      <c r="F4" s="27" t="s">
        <v>21</v>
      </c>
      <c r="G4" s="27" t="s">
        <v>22</v>
      </c>
    </row>
    <row r="5" spans="2:7">
      <c r="B5" s="20" t="s">
        <v>2</v>
      </c>
      <c r="C5" s="16"/>
      <c r="D5" s="17">
        <f>+'ESQUEMAS DE MAYOR'!B6</f>
        <v>6950</v>
      </c>
      <c r="E5" s="17">
        <f>+'ESQUEMAS DE MAYOR'!C6</f>
        <v>5820</v>
      </c>
      <c r="F5" s="17">
        <f t="shared" ref="F5:F8" si="0">+D5-E5</f>
        <v>1130</v>
      </c>
      <c r="G5" s="17">
        <v>0</v>
      </c>
    </row>
    <row r="6" spans="2:7">
      <c r="B6" s="20" t="s">
        <v>3</v>
      </c>
      <c r="C6" s="16"/>
      <c r="D6" s="17">
        <f>+'ESQUEMAS DE MAYOR'!G8</f>
        <v>14175501</v>
      </c>
      <c r="E6" s="17">
        <f>+'ESQUEMAS DE MAYOR'!H8</f>
        <v>18628</v>
      </c>
      <c r="F6" s="17">
        <f t="shared" si="0"/>
        <v>14156873</v>
      </c>
      <c r="G6" s="17">
        <v>0</v>
      </c>
    </row>
    <row r="7" spans="2:7">
      <c r="B7" s="20" t="s">
        <v>24</v>
      </c>
      <c r="C7" s="16"/>
      <c r="D7" s="17">
        <f>+'ESQUEMAS DE MAYOR'!Q6</f>
        <v>490683.10344827588</v>
      </c>
      <c r="E7" s="17">
        <f>+'ESQUEMAS DE MAYOR'!R6</f>
        <v>166926.79655172414</v>
      </c>
      <c r="F7" s="17">
        <f t="shared" si="0"/>
        <v>323756.30689655175</v>
      </c>
      <c r="G7" s="17">
        <v>0</v>
      </c>
    </row>
    <row r="8" spans="2:7">
      <c r="B8" s="20" t="s">
        <v>5</v>
      </c>
      <c r="C8" s="16"/>
      <c r="D8" s="17">
        <f>+'ESQUEMAS DE MAYOR'!L6</f>
        <v>695060</v>
      </c>
      <c r="E8" s="17">
        <v>0</v>
      </c>
      <c r="F8" s="17">
        <f t="shared" si="0"/>
        <v>695060</v>
      </c>
      <c r="G8" s="17">
        <v>0</v>
      </c>
    </row>
    <row r="9" spans="2:7">
      <c r="B9" s="20" t="s">
        <v>44</v>
      </c>
      <c r="C9" s="16"/>
      <c r="D9" s="17">
        <f>+'ESQUEMAS DE MAYOR'!V17</f>
        <v>17062.896551724138</v>
      </c>
      <c r="E9" s="17">
        <v>0</v>
      </c>
      <c r="F9" s="17">
        <f t="shared" ref="F9:F10" si="1">+D9-E9</f>
        <v>17062.896551724138</v>
      </c>
      <c r="G9" s="17">
        <v>0</v>
      </c>
    </row>
    <row r="10" spans="2:7">
      <c r="B10" s="20" t="s">
        <v>46</v>
      </c>
      <c r="C10" s="16"/>
      <c r="D10" s="17">
        <f>+'ESQUEMAS DE MAYOR'!V27</f>
        <v>851.0344827586207</v>
      </c>
      <c r="E10" s="17">
        <v>0</v>
      </c>
      <c r="F10" s="17">
        <f t="shared" si="1"/>
        <v>851.0344827586207</v>
      </c>
      <c r="G10" s="17">
        <v>0</v>
      </c>
    </row>
    <row r="11" spans="2:7">
      <c r="B11" s="20" t="s">
        <v>50</v>
      </c>
      <c r="C11" s="16"/>
      <c r="D11" s="17">
        <f>+'ESQUEMAS DE MAYOR'!B38</f>
        <v>4300</v>
      </c>
      <c r="E11" s="17">
        <v>0</v>
      </c>
      <c r="F11" s="17">
        <f t="shared" ref="F11" si="2">+D11-E11</f>
        <v>4300</v>
      </c>
      <c r="G11" s="17">
        <v>0</v>
      </c>
    </row>
    <row r="12" spans="2:7">
      <c r="B12" s="20" t="s">
        <v>23</v>
      </c>
      <c r="C12" s="16"/>
      <c r="D12" s="17">
        <f>+'ESQUEMAS DE MAYOR'!Q17</f>
        <v>20000</v>
      </c>
      <c r="E12" s="17">
        <v>0</v>
      </c>
      <c r="F12" s="17">
        <f>+D12-E12</f>
        <v>20000</v>
      </c>
      <c r="G12" s="17">
        <v>0</v>
      </c>
    </row>
    <row r="13" spans="2:7">
      <c r="B13" s="15"/>
      <c r="C13" s="8" t="s">
        <v>4</v>
      </c>
      <c r="D13" s="17">
        <v>0</v>
      </c>
      <c r="E13" s="17">
        <f>+'ESQUEMAS DE MAYOR'!W6</f>
        <v>202526</v>
      </c>
      <c r="F13" s="17">
        <v>0</v>
      </c>
      <c r="G13" s="17">
        <f>+E13-D13</f>
        <v>202526</v>
      </c>
    </row>
    <row r="14" spans="2:7">
      <c r="B14" s="15"/>
      <c r="C14" s="8" t="s">
        <v>35</v>
      </c>
      <c r="D14" s="17">
        <v>0</v>
      </c>
      <c r="E14" s="17">
        <f>+'ESQUEMAS DE MAYOR'!C17</f>
        <v>129008</v>
      </c>
      <c r="F14" s="17">
        <v>0</v>
      </c>
      <c r="G14" s="17">
        <f>+E14-D14</f>
        <v>129008</v>
      </c>
    </row>
    <row r="15" spans="2:7">
      <c r="B15" s="15"/>
      <c r="C15" s="8" t="s">
        <v>45</v>
      </c>
      <c r="D15" s="17">
        <v>0</v>
      </c>
      <c r="E15" s="17">
        <f>+'ESQUEMAS DE MAYOR'!W37</f>
        <v>12413.793103448275</v>
      </c>
      <c r="F15" s="17">
        <v>0</v>
      </c>
      <c r="G15" s="17">
        <f t="shared" ref="G15:G18" si="3">+E15-D15</f>
        <v>12413.793103448275</v>
      </c>
    </row>
    <row r="16" spans="2:7">
      <c r="B16" s="15"/>
      <c r="C16" s="8" t="s">
        <v>70</v>
      </c>
      <c r="D16" s="17">
        <v>0</v>
      </c>
      <c r="E16" s="17">
        <f>+'ESQUEMAS DE MAYOR'!H18</f>
        <v>707070</v>
      </c>
      <c r="F16" s="17">
        <v>0</v>
      </c>
      <c r="G16" s="17">
        <f t="shared" si="3"/>
        <v>707070</v>
      </c>
    </row>
    <row r="17" spans="2:7">
      <c r="B17" s="15"/>
      <c r="C17" s="8" t="s">
        <v>61</v>
      </c>
      <c r="D17" s="17">
        <v>0</v>
      </c>
      <c r="E17" s="17">
        <f>+'ESQUEMAS DE MAYOR'!H27</f>
        <v>216096</v>
      </c>
      <c r="F17" s="17">
        <v>0</v>
      </c>
      <c r="G17" s="17">
        <f t="shared" si="3"/>
        <v>216096</v>
      </c>
    </row>
    <row r="18" spans="2:7">
      <c r="B18" s="15"/>
      <c r="C18" s="8" t="s">
        <v>42</v>
      </c>
      <c r="D18" s="17">
        <v>0</v>
      </c>
      <c r="E18" s="17">
        <f>+'ESQUEMAS DE MAYOR'!M17</f>
        <v>12709057</v>
      </c>
      <c r="F18" s="17">
        <v>0</v>
      </c>
      <c r="G18" s="17">
        <f t="shared" si="3"/>
        <v>12709057</v>
      </c>
    </row>
    <row r="19" spans="2:7">
      <c r="B19" s="15"/>
      <c r="C19" s="8" t="s">
        <v>41</v>
      </c>
      <c r="D19" s="17">
        <v>0</v>
      </c>
      <c r="E19" s="17">
        <f>+'ESQUEMAS DE MAYOR'!M48</f>
        <v>1242862.4448275862</v>
      </c>
      <c r="F19" s="17">
        <v>0</v>
      </c>
      <c r="G19" s="17">
        <f t="shared" ref="G19" si="4">+E19-D19</f>
        <v>1242862.4448275862</v>
      </c>
    </row>
    <row r="20" spans="2:7">
      <c r="B20" s="32"/>
      <c r="C20" s="33"/>
      <c r="D20" s="36">
        <f>SUM(D5:D19)</f>
        <v>15410408.034482758</v>
      </c>
      <c r="E20" s="36">
        <f>SUM(E5:E19)</f>
        <v>15410408.034482758</v>
      </c>
      <c r="F20" s="36">
        <f>SUM(F5:F19)</f>
        <v>15219033.237931035</v>
      </c>
      <c r="G20" s="36">
        <f>SUM(G5:G19)</f>
        <v>15219033.237931035</v>
      </c>
    </row>
    <row r="21" spans="2:7">
      <c r="B21" s="34"/>
      <c r="C21" s="35"/>
      <c r="D21" s="37"/>
      <c r="E21" s="37"/>
      <c r="F21" s="37"/>
      <c r="G21" s="37"/>
    </row>
    <row r="22" spans="2:7">
      <c r="E22" s="1"/>
      <c r="G22" s="1"/>
    </row>
    <row r="23" spans="2:7">
      <c r="D23" s="1">
        <f>+D20-E20</f>
        <v>0</v>
      </c>
      <c r="F23" s="1">
        <f>+F20-G20</f>
        <v>0</v>
      </c>
    </row>
  </sheetData>
  <mergeCells count="4">
    <mergeCell ref="D3:E3"/>
    <mergeCell ref="F3:G3"/>
    <mergeCell ref="B3:C4"/>
    <mergeCell ref="B20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ESQUEMAS DE MAYOR</vt:lpstr>
      <vt:lpstr>BALANZA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</dc:creator>
  <cp:lastModifiedBy>Freud</cp:lastModifiedBy>
  <dcterms:created xsi:type="dcterms:W3CDTF">2010-09-24T15:01:00Z</dcterms:created>
  <dcterms:modified xsi:type="dcterms:W3CDTF">2013-02-13T20:11:43Z</dcterms:modified>
</cp:coreProperties>
</file>